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'BSheet'!$A$1:$F$63</definedName>
    <definedName name="_xlnm.Print_Area" localSheetId="3">'CF'!$A$1:$F$71</definedName>
    <definedName name="_xlnm.Print_Area" localSheetId="2">'Equity'!$A$1:$L$47</definedName>
    <definedName name="_xlnm.Print_Area" localSheetId="0">'Income'!$A$1:$F$53</definedName>
  </definedNames>
  <calcPr fullCalcOnLoad="1"/>
</workbook>
</file>

<file path=xl/sharedStrings.xml><?xml version="1.0" encoding="utf-8"?>
<sst xmlns="http://schemas.openxmlformats.org/spreadsheetml/2006/main" count="227" uniqueCount="159">
  <si>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</si>
  <si>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</si>
  <si>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</si>
  <si>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</si>
  <si>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</si>
  <si>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</si>
  <si>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</si>
  <si>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</si>
  <si>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</si>
  <si>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</si>
  <si>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</si>
  <si>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</si>
  <si>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</si>
  <si>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</si>
  <si>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Taxation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</si>
  <si>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</si>
  <si>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</si>
  <si>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</si>
  <si>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</si>
  <si>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</si>
  <si>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</si>
  <si>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</si>
  <si>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</si>
  <si>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</si>
  <si>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</si>
  <si>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</si>
  <si>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</si>
  <si>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</si>
  <si>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</si>
  <si>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</si>
  <si>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</si>
  <si>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</si>
  <si>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</si>
  <si>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</si>
  <si>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</si>
  <si>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</si>
  <si>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</si>
  <si>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</si>
  <si>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</si>
  <si>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</si>
  <si>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</si>
  <si>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</si>
  <si>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</si>
  <si>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</si>
  <si>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General Reserve</t>
  </si>
  <si>
    <t>Retained Earnings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</si>
  <si>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</si>
  <si>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</si>
  <si>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</si>
  <si>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</si>
  <si>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</si>
  <si>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</si>
  <si>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</si>
  <si>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</si>
  <si>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</si>
  <si>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</si>
  <si>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</si>
  <si>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</si>
  <si>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</si>
  <si>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</si>
  <si>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</si>
  <si>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</si>
  <si>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</si>
  <si>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</si>
  <si>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</si>
  <si>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</si>
  <si>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</si>
  <si>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</si>
  <si>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</si>
  <si>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</si>
  <si>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</si>
  <si>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</si>
  <si>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</si>
  <si>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</si>
  <si>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 xml:space="preserve"> </t>
  </si>
  <si>
    <t xml:space="preserve">       INDIVIDUAL    QUARTER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</si>
  <si>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</si>
  <si>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</si>
  <si>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</si>
  <si>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</si>
  <si>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</si>
  <si>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</si>
  <si>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</si>
  <si>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</si>
  <si>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</si>
  <si>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</si>
  <si>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</si>
  <si>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</si>
  <si>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</si>
  <si>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- as restated</t>
  </si>
  <si>
    <t>Unaudited Condensed Consolidated Income Statements</t>
  </si>
  <si>
    <t>Amount due from holding company</t>
  </si>
  <si>
    <t>At 1 January 2004</t>
  </si>
  <si>
    <t>Deposit, bank and cash balances</t>
  </si>
  <si>
    <t>Revaluation reserve</t>
  </si>
  <si>
    <t>Net cash from operations</t>
  </si>
  <si>
    <t>Sinking Fund Accounts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</si>
  <si>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</si>
  <si>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</si>
  <si>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</si>
  <si>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</si>
  <si>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</si>
  <si>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</si>
  <si>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Other operating expenses</t>
  </si>
  <si>
    <t xml:space="preserve">Earnings per share - Basic (sen) </t>
  </si>
  <si>
    <t>Purchase of property, plant and equipment</t>
  </si>
  <si>
    <t>Long term receivables</t>
  </si>
  <si>
    <t>At 1 January 2005</t>
  </si>
  <si>
    <t>Statements for the year ended 31 December 2004 and the accompanying explanatory notes attached to the interim</t>
  </si>
  <si>
    <t>financial statements)</t>
  </si>
  <si>
    <t xml:space="preserve">Amount due to holding company </t>
  </si>
  <si>
    <t>attached to the interim financial statements)</t>
  </si>
  <si>
    <t xml:space="preserve">Financial Statements for the year ended 31 December 2004 and the accompanying explanatory notes </t>
  </si>
  <si>
    <t>Dividend for the financial year ended</t>
  </si>
  <si>
    <t xml:space="preserve">  31 December 2003</t>
  </si>
  <si>
    <t>Net (decrease)/increase in cash and cash equivalents</t>
  </si>
  <si>
    <t xml:space="preserve">(The Unaudited Condensed Consolidated Balance Sheet should be read in conjunction with the Annual </t>
  </si>
  <si>
    <t>- prior year adjustment</t>
  </si>
  <si>
    <t xml:space="preserve">(The Unaudited Condensed Consolidated Statement of Changes in Equity should be read in conjunction with the Annual Financial Statements </t>
  </si>
  <si>
    <t xml:space="preserve"> for the year ended 31 December 2004 and the accompanying explanatory notes attached to the interim financial statements)</t>
  </si>
  <si>
    <t>Operating profit before changes in working capital</t>
  </si>
  <si>
    <t>Proceeds from disposal of property, plant and equipment</t>
  </si>
  <si>
    <t>- 3 -</t>
  </si>
  <si>
    <t xml:space="preserve">(The Unaudited Condensed Consolidated Cash Flow Statements should be read in conjunction with the Annual </t>
  </si>
  <si>
    <t xml:space="preserve">  31 December 2004</t>
  </si>
  <si>
    <t xml:space="preserve">(The Unaudited Condensed Consolidated Income Statement should be read in conjunction with the Annual Financial </t>
  </si>
  <si>
    <t>Subscription of warrants</t>
  </si>
  <si>
    <t>Proceeds from disposal of an associated company</t>
  </si>
  <si>
    <t>Dividend paid</t>
  </si>
  <si>
    <t>For the quarter ended 31 December 2005</t>
  </si>
  <si>
    <t>31/12/2005</t>
  </si>
  <si>
    <t>31/12/2004</t>
  </si>
  <si>
    <t>Income Statement KPS-4th Quarter 2005</t>
  </si>
  <si>
    <t>As at 31 December 2005</t>
  </si>
  <si>
    <t xml:space="preserve"> - as perviously reported</t>
  </si>
  <si>
    <t xml:space="preserve"> - as restated </t>
  </si>
  <si>
    <t xml:space="preserve"> - prior year adjustment</t>
  </si>
  <si>
    <t>At 31 December 2005</t>
  </si>
  <si>
    <t>Realisation of capital reserve</t>
  </si>
  <si>
    <t xml:space="preserve"> - upon disposal of previously held subsidiary</t>
  </si>
  <si>
    <t xml:space="preserve"> - upon disposal of revalued property, plant and equipment</t>
  </si>
  <si>
    <t>At 31 December 2004</t>
  </si>
  <si>
    <t>31 Dec 2005</t>
  </si>
  <si>
    <t>31 Dec 2004</t>
  </si>
  <si>
    <t>Cash and cash equivalents at 31 December</t>
  </si>
  <si>
    <t>Loss from operations</t>
  </si>
  <si>
    <t>Profit/(loss) before tax</t>
  </si>
  <si>
    <t>Loss after taxation</t>
  </si>
  <si>
    <t>Net profit/(loss) for the period</t>
  </si>
  <si>
    <t>26/02/2006</t>
  </si>
  <si>
    <t>Restated</t>
  </si>
  <si>
    <t>Tax refund</t>
  </si>
  <si>
    <t>Disposal of subsidiary companies</t>
  </si>
  <si>
    <t xml:space="preserve">Net Assets Per Ordinary Share (Sen)  </t>
  </si>
  <si>
    <t>For the year ended 31 December 2005</t>
  </si>
  <si>
    <t>Net loss for the year</t>
  </si>
  <si>
    <t>Net profit for the year</t>
  </si>
  <si>
    <t>Net profit/(loss) for the year</t>
  </si>
  <si>
    <t>NET CURRENT LIABILITIES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</si>
</sst>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workbookViewId="0" topLeftCell="A34">
      <selection activeCell="A53" sqref="A53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90</v>
      </c>
      <c r="B4" s="1"/>
      <c r="C4" s="1"/>
      <c r="D4" s="1"/>
      <c r="E4" s="1"/>
      <c r="F4" s="1"/>
    </row>
    <row r="5" spans="1:6" ht="15.75">
      <c r="A5" s="11" t="s">
        <v>129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75</v>
      </c>
      <c r="C7" s="2"/>
      <c r="D7" s="2"/>
      <c r="E7" s="2" t="s">
        <v>99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80</v>
      </c>
      <c r="D9" s="2"/>
      <c r="E9" s="3" t="s">
        <v>2</v>
      </c>
      <c r="F9" s="3" t="s">
        <v>80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130</v>
      </c>
      <c r="C12" s="3" t="s">
        <v>131</v>
      </c>
      <c r="D12" s="2"/>
      <c r="E12" s="3" t="s">
        <v>130</v>
      </c>
      <c r="F12" s="3" t="s">
        <v>131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67718</v>
      </c>
      <c r="C15" s="9">
        <v>55823</v>
      </c>
      <c r="D15" s="4"/>
      <c r="E15" s="4">
        <v>228329</v>
      </c>
      <c r="F15" s="9">
        <v>236227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101</v>
      </c>
      <c r="B17" s="7">
        <v>-59138</v>
      </c>
      <c r="C17" s="47">
        <v>-67388</v>
      </c>
      <c r="D17" s="4"/>
      <c r="E17" s="7">
        <v>-154603</v>
      </c>
      <c r="F17" s="7">
        <v>-195623</v>
      </c>
    </row>
    <row r="18" spans="1:6" ht="19.5" customHeight="1">
      <c r="A18" t="s">
        <v>102</v>
      </c>
      <c r="B18" s="4">
        <f>SUM(B15:B17)</f>
        <v>8580</v>
      </c>
      <c r="C18" s="4">
        <f>SUM(C15:C17)</f>
        <v>-11565</v>
      </c>
      <c r="D18" s="4"/>
      <c r="E18" s="4">
        <f>SUM(E15:E17)</f>
        <v>73726</v>
      </c>
      <c r="F18" s="4">
        <f>SUM(F15:F17)</f>
        <v>40604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11</v>
      </c>
      <c r="B20" s="4">
        <v>4300</v>
      </c>
      <c r="C20" s="9">
        <v>21323</v>
      </c>
      <c r="D20" s="4"/>
      <c r="E20" s="4">
        <v>24816</v>
      </c>
      <c r="F20" s="9">
        <v>36508</v>
      </c>
    </row>
    <row r="21" spans="1:6" ht="12.75">
      <c r="A21" t="s">
        <v>74</v>
      </c>
      <c r="B21" s="4"/>
      <c r="C21" s="10"/>
      <c r="D21" s="4"/>
      <c r="E21" s="4"/>
      <c r="F21" s="4"/>
    </row>
    <row r="22" spans="1:6" ht="12.75">
      <c r="A22" t="s">
        <v>103</v>
      </c>
      <c r="B22" s="7">
        <v>-166188</v>
      </c>
      <c r="C22" s="34">
        <v>-77206</v>
      </c>
      <c r="D22" s="4"/>
      <c r="E22" s="7">
        <v>-230474</v>
      </c>
      <c r="F22" s="34">
        <v>-124618</v>
      </c>
    </row>
    <row r="23" spans="1:6" ht="19.5" customHeight="1">
      <c r="A23" t="s">
        <v>145</v>
      </c>
      <c r="B23" s="4">
        <f>SUM(B18:B22)</f>
        <v>-153308</v>
      </c>
      <c r="C23" s="4">
        <f>SUM(C18:C22)</f>
        <v>-67448</v>
      </c>
      <c r="D23" s="4"/>
      <c r="E23" s="4">
        <f>SUM(E18:E22)</f>
        <v>-131932</v>
      </c>
      <c r="F23" s="4">
        <f>SUM(F18:F22)</f>
        <v>-47506</v>
      </c>
    </row>
    <row r="24" spans="2:6" ht="12.75">
      <c r="B24" s="4"/>
      <c r="C24" s="4"/>
      <c r="D24" s="4"/>
      <c r="E24" s="4"/>
      <c r="F24" s="4"/>
    </row>
    <row r="25" spans="1:6" ht="12.75">
      <c r="A25" t="s">
        <v>12</v>
      </c>
      <c r="B25" s="4">
        <v>-15725</v>
      </c>
      <c r="C25" s="9">
        <v>-13656</v>
      </c>
      <c r="D25" s="4"/>
      <c r="E25" s="4">
        <v>-37539</v>
      </c>
      <c r="F25" s="9">
        <v>-34053</v>
      </c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18083</v>
      </c>
      <c r="C27" s="9">
        <v>1634</v>
      </c>
      <c r="D27" s="4"/>
      <c r="E27" s="4">
        <v>62567</v>
      </c>
      <c r="F27" s="9">
        <v>54240</v>
      </c>
    </row>
    <row r="28" spans="2:6" ht="12.75">
      <c r="B28" s="4"/>
      <c r="C28" s="4"/>
      <c r="D28" s="4"/>
      <c r="E28" s="4"/>
      <c r="F28" s="4"/>
    </row>
    <row r="29" spans="1:6" ht="12.75">
      <c r="A29" t="s">
        <v>79</v>
      </c>
      <c r="B29" s="7">
        <v>0</v>
      </c>
      <c r="C29" s="34">
        <v>14000</v>
      </c>
      <c r="D29" s="4"/>
      <c r="E29" s="7">
        <v>9000</v>
      </c>
      <c r="F29" s="34">
        <v>34000</v>
      </c>
    </row>
    <row r="30" spans="1:6" ht="19.5" customHeight="1">
      <c r="A30" t="s">
        <v>146</v>
      </c>
      <c r="B30" s="4">
        <f>SUM(B23:B29)</f>
        <v>-150950</v>
      </c>
      <c r="C30" s="4">
        <f>SUM(C23:C29)</f>
        <v>-65470</v>
      </c>
      <c r="D30" s="4"/>
      <c r="E30" s="4">
        <f>SUM(E23:E29)</f>
        <v>-97904</v>
      </c>
      <c r="F30" s="4">
        <f>SUM(F23:F29)</f>
        <v>6681</v>
      </c>
    </row>
    <row r="31" spans="2:6" ht="12.75">
      <c r="B31" s="4"/>
      <c r="C31" s="4"/>
      <c r="D31" s="4"/>
      <c r="E31" s="4"/>
      <c r="F31" s="4"/>
    </row>
    <row r="32" spans="1:6" ht="12.75">
      <c r="A32" t="s">
        <v>14</v>
      </c>
      <c r="B32" s="7">
        <v>-7457</v>
      </c>
      <c r="C32" s="34">
        <v>-5142</v>
      </c>
      <c r="D32" s="4"/>
      <c r="E32" s="7">
        <v>-21147</v>
      </c>
      <c r="F32" s="34">
        <v>-25801</v>
      </c>
    </row>
    <row r="33" spans="1:6" ht="19.5" customHeight="1">
      <c r="A33" t="s">
        <v>147</v>
      </c>
      <c r="B33" s="4">
        <f>SUM(B30:B32)</f>
        <v>-158407</v>
      </c>
      <c r="C33" s="4">
        <f>SUM(C30:C32)</f>
        <v>-70612</v>
      </c>
      <c r="D33" s="4"/>
      <c r="E33" s="4">
        <f>SUM(E30:E32)</f>
        <v>-119051</v>
      </c>
      <c r="F33" s="4">
        <f>SUM(F30:F32)</f>
        <v>-19120</v>
      </c>
    </row>
    <row r="34" spans="2:6" ht="12.75">
      <c r="B34" s="4"/>
      <c r="C34" s="4"/>
      <c r="D34" s="4"/>
      <c r="E34" s="4"/>
      <c r="F34" s="4"/>
    </row>
    <row r="35" spans="1:6" ht="12.75">
      <c r="A35" t="s">
        <v>81</v>
      </c>
      <c r="B35" s="7">
        <v>74177</v>
      </c>
      <c r="C35" s="34">
        <v>43477</v>
      </c>
      <c r="D35" s="4"/>
      <c r="E35" s="7">
        <v>71532</v>
      </c>
      <c r="F35" s="34">
        <v>42995</v>
      </c>
    </row>
    <row r="36" spans="1:6" ht="19.5" customHeight="1" thickBot="1">
      <c r="A36" t="s">
        <v>148</v>
      </c>
      <c r="B36" s="8">
        <f>SUM(B33:B35)</f>
        <v>-84230</v>
      </c>
      <c r="C36" s="8">
        <f>SUM(C33:C35)</f>
        <v>-27135</v>
      </c>
      <c r="D36" s="4"/>
      <c r="E36" s="8">
        <f>SUM(E33:E35)</f>
        <v>-47519</v>
      </c>
      <c r="F36" s="8">
        <f>SUM(F33:F35)</f>
        <v>23875</v>
      </c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t="s">
        <v>104</v>
      </c>
      <c r="B39" s="46">
        <f>B36/431404*100</f>
        <v>-19.52462193211004</v>
      </c>
      <c r="C39" s="46">
        <f>C36/431404*100</f>
        <v>-6.289927770720717</v>
      </c>
      <c r="D39" s="46">
        <v>3.7</v>
      </c>
      <c r="E39" s="46">
        <f>E36/431404*100</f>
        <v>-11.014965090727022</v>
      </c>
      <c r="F39" s="46">
        <f>F36/431404*100</f>
        <v>5.53425559336492</v>
      </c>
    </row>
    <row r="40" spans="2:6" ht="12.75">
      <c r="B40" s="4"/>
      <c r="C40" s="4"/>
      <c r="D40" s="4"/>
      <c r="E40" s="4"/>
      <c r="F40" s="4"/>
    </row>
    <row r="41" spans="1:6" ht="12.75">
      <c r="A41" t="s">
        <v>82</v>
      </c>
      <c r="B41" s="9">
        <v>0</v>
      </c>
      <c r="C41" s="9">
        <v>0</v>
      </c>
      <c r="D41" s="10"/>
      <c r="E41" s="9">
        <v>0</v>
      </c>
      <c r="F41" s="9">
        <v>0</v>
      </c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1:6" ht="12.75">
      <c r="A46" t="s">
        <v>125</v>
      </c>
      <c r="B46" s="4"/>
      <c r="C46" s="4"/>
      <c r="D46" s="4"/>
      <c r="E46" s="4"/>
      <c r="F46" s="4"/>
    </row>
    <row r="47" spans="1:6" ht="12.75">
      <c r="A47" t="s">
        <v>108</v>
      </c>
      <c r="B47" s="4"/>
      <c r="C47" s="4"/>
      <c r="D47" s="4"/>
      <c r="E47" s="4"/>
      <c r="F47" s="4"/>
    </row>
    <row r="48" spans="1:6" ht="12.75">
      <c r="A48" t="s">
        <v>109</v>
      </c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s="40" t="s">
        <v>74</v>
      </c>
      <c r="B50" s="4"/>
      <c r="C50" s="4"/>
      <c r="D50" s="4"/>
      <c r="E50" s="4"/>
      <c r="F50" s="4"/>
    </row>
    <row r="51" spans="2:6" ht="12.75">
      <c r="B51" s="4"/>
      <c r="C51" s="37" t="s">
        <v>77</v>
      </c>
      <c r="D51" s="4"/>
      <c r="E51" s="4"/>
      <c r="F51" s="4"/>
    </row>
    <row r="52" spans="1:6" ht="12.75">
      <c r="A52" s="39" t="s">
        <v>132</v>
      </c>
      <c r="B52" s="4"/>
      <c r="C52" s="4"/>
      <c r="D52" s="4"/>
      <c r="E52" s="4"/>
      <c r="F52" s="4"/>
    </row>
    <row r="53" spans="1:6" ht="12.75">
      <c r="A53" s="41" t="s">
        <v>149</v>
      </c>
      <c r="B53" s="4"/>
      <c r="C53" s="4"/>
      <c r="D53" s="4"/>
      <c r="E53" s="4"/>
      <c r="F53" s="4"/>
    </row>
    <row r="54" spans="1:6" ht="12.75">
      <c r="A54" s="39" t="s">
        <v>74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7">
      <selection activeCell="A35" sqref="A35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" customHeight="1">
      <c r="A4" s="11" t="s">
        <v>100</v>
      </c>
      <c r="B4" s="11"/>
      <c r="C4" s="11"/>
    </row>
    <row r="5" spans="1:3" ht="15" customHeight="1">
      <c r="A5" s="11" t="s">
        <v>133</v>
      </c>
      <c r="B5" s="11"/>
      <c r="C5" s="11"/>
    </row>
    <row r="6" spans="1:6" ht="12.75" customHeight="1">
      <c r="A6" s="11"/>
      <c r="B6" s="11"/>
      <c r="C6" s="11"/>
      <c r="F6" s="13" t="s">
        <v>150</v>
      </c>
    </row>
    <row r="7" spans="4:6" ht="12.75" customHeight="1">
      <c r="D7" s="12">
        <v>38717</v>
      </c>
      <c r="F7" s="12">
        <v>38717</v>
      </c>
    </row>
    <row r="8" spans="4:6" ht="12.75">
      <c r="D8" s="1">
        <v>2005</v>
      </c>
      <c r="F8" s="1">
        <v>2004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28</v>
      </c>
      <c r="B10" s="1"/>
      <c r="C10" s="1"/>
      <c r="D10" s="13"/>
      <c r="E10" s="13"/>
      <c r="F10" s="13"/>
    </row>
    <row r="11" spans="1:6" ht="15" customHeight="1">
      <c r="A11" s="14" t="s">
        <v>16</v>
      </c>
      <c r="B11" s="14"/>
      <c r="C11" s="14"/>
      <c r="D11" s="15">
        <v>269226</v>
      </c>
      <c r="F11" s="15">
        <v>305114</v>
      </c>
    </row>
    <row r="12" spans="1:6" ht="12.75">
      <c r="A12" s="14" t="s">
        <v>17</v>
      </c>
      <c r="B12" s="14"/>
      <c r="C12" s="14"/>
      <c r="D12" s="15">
        <v>390522</v>
      </c>
      <c r="F12" s="15">
        <v>426381</v>
      </c>
    </row>
    <row r="13" spans="1:6" ht="12.75">
      <c r="A13" s="14" t="s">
        <v>18</v>
      </c>
      <c r="B13" s="14"/>
      <c r="C13" s="14"/>
      <c r="D13" s="15">
        <v>753</v>
      </c>
      <c r="F13" s="15">
        <v>753</v>
      </c>
    </row>
    <row r="14" spans="1:6" ht="12.75">
      <c r="A14" s="14" t="s">
        <v>19</v>
      </c>
      <c r="B14" s="14"/>
      <c r="C14" s="14"/>
      <c r="D14" s="15">
        <v>55623</v>
      </c>
      <c r="F14" s="15">
        <v>55095</v>
      </c>
    </row>
    <row r="15" spans="1:6" ht="12.75">
      <c r="A15" s="14" t="s">
        <v>91</v>
      </c>
      <c r="B15" s="14"/>
      <c r="C15" s="14"/>
      <c r="D15" s="15">
        <v>13500</v>
      </c>
      <c r="F15" s="15">
        <v>13500</v>
      </c>
    </row>
    <row r="16" spans="1:6" ht="12.75">
      <c r="A16" s="14" t="s">
        <v>106</v>
      </c>
      <c r="B16" s="14"/>
      <c r="C16" s="14"/>
      <c r="D16" s="15">
        <v>67167</v>
      </c>
      <c r="F16" s="15">
        <v>67167</v>
      </c>
    </row>
    <row r="17" spans="1:6" ht="12.75">
      <c r="A17" s="14" t="s">
        <v>20</v>
      </c>
      <c r="B17" s="14"/>
      <c r="C17" s="14"/>
      <c r="D17" s="15">
        <v>503817</v>
      </c>
      <c r="F17" s="15">
        <v>466605</v>
      </c>
    </row>
    <row r="18" spans="1:6" ht="12.75">
      <c r="A18" s="14" t="s">
        <v>21</v>
      </c>
      <c r="B18" s="14"/>
      <c r="C18" s="14"/>
      <c r="D18" s="15">
        <v>44475</v>
      </c>
      <c r="F18" s="15">
        <v>51191</v>
      </c>
    </row>
    <row r="19" spans="1:6" ht="15" customHeight="1">
      <c r="A19" s="14"/>
      <c r="B19" s="14"/>
      <c r="C19" s="14"/>
      <c r="D19" s="16">
        <f>SUM(D11:D18)</f>
        <v>1345083</v>
      </c>
      <c r="F19" s="16">
        <f>SUM(F11:F18)</f>
        <v>1385806</v>
      </c>
    </row>
    <row r="20" spans="1:6" ht="12.75">
      <c r="A20" s="1" t="s">
        <v>27</v>
      </c>
      <c r="B20" s="1"/>
      <c r="C20" s="1"/>
      <c r="F20" s="15"/>
    </row>
    <row r="21" spans="1:6" ht="15" customHeight="1">
      <c r="A21" s="14" t="s">
        <v>22</v>
      </c>
      <c r="B21" s="14"/>
      <c r="C21" s="14"/>
      <c r="D21" s="15">
        <v>54903</v>
      </c>
      <c r="F21" s="15">
        <v>62689</v>
      </c>
    </row>
    <row r="22" spans="1:6" ht="12.75">
      <c r="A22" s="14" t="s">
        <v>23</v>
      </c>
      <c r="B22" s="14"/>
      <c r="C22" s="14"/>
      <c r="D22" s="15">
        <v>568245</v>
      </c>
      <c r="F22" s="15">
        <v>633970</v>
      </c>
    </row>
    <row r="23" spans="1:6" ht="12.75">
      <c r="A23" s="14" t="s">
        <v>24</v>
      </c>
      <c r="B23" s="14"/>
      <c r="C23" s="15" t="s">
        <v>74</v>
      </c>
      <c r="D23" s="15">
        <f>210214+4</f>
        <v>210218</v>
      </c>
      <c r="F23" s="15">
        <v>212331</v>
      </c>
    </row>
    <row r="24" spans="1:6" ht="12.75">
      <c r="A24" s="14" t="s">
        <v>25</v>
      </c>
      <c r="B24" s="14"/>
      <c r="C24" s="14"/>
      <c r="D24" s="15">
        <v>5516</v>
      </c>
      <c r="F24" s="15">
        <v>6673</v>
      </c>
    </row>
    <row r="25" spans="1:7" ht="12.75">
      <c r="A25" s="14" t="s">
        <v>93</v>
      </c>
      <c r="B25" s="14"/>
      <c r="C25" s="14"/>
      <c r="D25" s="15">
        <v>33885</v>
      </c>
      <c r="F25" s="15">
        <v>34770</v>
      </c>
      <c r="G25" s="15"/>
    </row>
    <row r="26" spans="1:6" ht="15" customHeight="1">
      <c r="A26" s="14"/>
      <c r="B26" s="14"/>
      <c r="C26" s="14"/>
      <c r="D26" s="16">
        <f>SUM(D21:D25)</f>
        <v>872767</v>
      </c>
      <c r="F26" s="16">
        <f>SUM(F21:F25)</f>
        <v>950433</v>
      </c>
    </row>
    <row r="27" spans="1:6" ht="12.75">
      <c r="A27" s="1" t="s">
        <v>26</v>
      </c>
      <c r="B27" s="1"/>
      <c r="C27" s="1"/>
      <c r="F27" s="15"/>
    </row>
    <row r="28" spans="1:6" ht="15" customHeight="1">
      <c r="A28" t="s">
        <v>29</v>
      </c>
      <c r="C28" s="15" t="s">
        <v>74</v>
      </c>
      <c r="D28" s="15">
        <v>691875</v>
      </c>
      <c r="F28" s="15">
        <v>725665</v>
      </c>
    </row>
    <row r="29" spans="1:6" ht="12.75">
      <c r="A29" t="s">
        <v>30</v>
      </c>
      <c r="D29" s="15" t="s">
        <v>74</v>
      </c>
      <c r="F29" s="15" t="s">
        <v>74</v>
      </c>
    </row>
    <row r="30" spans="1:7" ht="12.75">
      <c r="A30" t="s">
        <v>97</v>
      </c>
      <c r="D30" s="15">
        <v>76693</v>
      </c>
      <c r="F30" s="15">
        <v>94297</v>
      </c>
      <c r="G30" s="15"/>
    </row>
    <row r="31" spans="1:6" ht="12.75">
      <c r="A31" t="s">
        <v>98</v>
      </c>
      <c r="D31" s="15">
        <v>108454</v>
      </c>
      <c r="F31" s="15">
        <v>136468</v>
      </c>
    </row>
    <row r="32" spans="1:6" ht="12.75">
      <c r="A32" t="s">
        <v>14</v>
      </c>
      <c r="D32" s="15">
        <v>16354</v>
      </c>
      <c r="F32" s="15">
        <v>17383</v>
      </c>
    </row>
    <row r="33" spans="4:6" ht="15" customHeight="1">
      <c r="D33" s="16">
        <f>SUM(D28:D32)</f>
        <v>893376</v>
      </c>
      <c r="F33" s="16">
        <f>SUM(F28:F32)</f>
        <v>973813</v>
      </c>
    </row>
    <row r="34" ht="12.75">
      <c r="F34" s="15"/>
    </row>
    <row r="35" spans="1:6" ht="12.75">
      <c r="A35" s="1" t="s">
        <v>158</v>
      </c>
      <c r="B35" s="1"/>
      <c r="C35" s="1"/>
      <c r="D35" s="4">
        <f>D26-D33</f>
        <v>-20609</v>
      </c>
      <c r="F35" s="4">
        <f>F26-F33</f>
        <v>-23380</v>
      </c>
    </row>
    <row r="36" spans="4:6" ht="15" customHeight="1">
      <c r="D36" s="18"/>
      <c r="F36" s="18"/>
    </row>
    <row r="37" spans="1:6" ht="12.75">
      <c r="A37" s="1" t="s">
        <v>31</v>
      </c>
      <c r="B37" s="1"/>
      <c r="C37" s="1"/>
      <c r="F37" s="15"/>
    </row>
    <row r="38" spans="1:6" ht="15" customHeight="1">
      <c r="A38" t="s">
        <v>30</v>
      </c>
      <c r="D38" s="15">
        <v>297084</v>
      </c>
      <c r="F38" s="15">
        <v>198239</v>
      </c>
    </row>
    <row r="39" spans="1:6" ht="15" customHeight="1">
      <c r="A39" t="s">
        <v>85</v>
      </c>
      <c r="D39" s="15">
        <v>71921</v>
      </c>
      <c r="F39" s="15">
        <v>72098</v>
      </c>
    </row>
    <row r="40" spans="1:6" ht="12.75">
      <c r="A40" t="s">
        <v>110</v>
      </c>
      <c r="D40" s="15">
        <v>8777</v>
      </c>
      <c r="F40" s="15">
        <v>8777</v>
      </c>
    </row>
    <row r="41" spans="1:6" ht="12.75">
      <c r="A41" t="s">
        <v>32</v>
      </c>
      <c r="D41" s="4">
        <v>5253</v>
      </c>
      <c r="F41" s="15">
        <v>5064</v>
      </c>
    </row>
    <row r="42" spans="1:6" ht="12.75">
      <c r="A42" t="s">
        <v>33</v>
      </c>
      <c r="D42" s="15">
        <v>14117</v>
      </c>
      <c r="F42" s="15">
        <v>17424</v>
      </c>
    </row>
    <row r="43" spans="1:6" ht="12.75">
      <c r="A43" t="s">
        <v>34</v>
      </c>
      <c r="D43" s="17">
        <v>44013</v>
      </c>
      <c r="F43" s="17">
        <v>50307</v>
      </c>
    </row>
    <row r="44" spans="4:6" ht="15" customHeight="1">
      <c r="D44" s="16">
        <f>SUM(D38:D43)</f>
        <v>441165</v>
      </c>
      <c r="F44" s="16">
        <f>SUM(F38:F43)</f>
        <v>351909</v>
      </c>
    </row>
    <row r="45" spans="4:6" ht="12.75">
      <c r="D45" s="18"/>
      <c r="F45" s="18"/>
    </row>
    <row r="46" spans="4:6" ht="13.5" thickBot="1">
      <c r="D46" s="20">
        <f>D19+D35-D44</f>
        <v>883309</v>
      </c>
      <c r="F46" s="20">
        <f>F19+F35-F44</f>
        <v>1010517</v>
      </c>
    </row>
    <row r="47" spans="1:6" ht="13.5" thickTop="1">
      <c r="A47" s="1" t="s">
        <v>35</v>
      </c>
      <c r="B47" s="1"/>
      <c r="C47" s="1"/>
      <c r="F47" s="15"/>
    </row>
    <row r="48" spans="1:6" ht="15" customHeight="1">
      <c r="A48" t="s">
        <v>15</v>
      </c>
      <c r="D48" s="15">
        <v>431404</v>
      </c>
      <c r="F48" s="15">
        <v>431404</v>
      </c>
    </row>
    <row r="49" spans="1:6" ht="12.75">
      <c r="A49" t="s">
        <v>36</v>
      </c>
      <c r="D49" s="17">
        <f>Equity!D22+Equity!F22+Equity!H22+Equity!J22</f>
        <v>306456</v>
      </c>
      <c r="F49" s="17">
        <f>Equity!D39+Equity!F39+Equity!H39+Equity!J39</f>
        <v>360187</v>
      </c>
    </row>
    <row r="50" spans="1:6" ht="15" customHeight="1">
      <c r="A50" s="1" t="s">
        <v>37</v>
      </c>
      <c r="B50" s="1"/>
      <c r="C50" s="1"/>
      <c r="D50" s="18">
        <f>SUM(D48:D49)</f>
        <v>737860</v>
      </c>
      <c r="F50" s="18">
        <f>SUM(F48:F49)</f>
        <v>791591</v>
      </c>
    </row>
    <row r="51" ht="9.75" customHeight="1">
      <c r="F51" s="15"/>
    </row>
    <row r="52" spans="1:6" ht="12.75">
      <c r="A52" s="1" t="s">
        <v>38</v>
      </c>
      <c r="B52" s="1"/>
      <c r="C52" s="1"/>
      <c r="D52" s="15">
        <v>145449</v>
      </c>
      <c r="F52" s="15">
        <v>218926</v>
      </c>
    </row>
    <row r="53" spans="4:6" ht="15" customHeight="1" thickBot="1">
      <c r="D53" s="19">
        <f>SUM(D50:D52)</f>
        <v>883309</v>
      </c>
      <c r="F53" s="19">
        <f>SUM(F50:F52)</f>
        <v>1010517</v>
      </c>
    </row>
    <row r="54" spans="4:6" ht="13.5" thickTop="1">
      <c r="D54" s="18"/>
      <c r="F54" s="18"/>
    </row>
    <row r="55" spans="1:6" ht="12.75">
      <c r="A55" t="s">
        <v>153</v>
      </c>
      <c r="D55" s="35">
        <f>D46/D48*100</f>
        <v>204.7521580699298</v>
      </c>
      <c r="F55" s="35">
        <f>F46/F48*100</f>
        <v>234.2391354739409</v>
      </c>
    </row>
    <row r="56" spans="4:6" ht="12.75">
      <c r="D56" s="18"/>
      <c r="F56" s="18"/>
    </row>
    <row r="57" spans="1:6" ht="12.75">
      <c r="A57" t="s">
        <v>116</v>
      </c>
      <c r="B57" s="4"/>
      <c r="C57" s="4"/>
      <c r="D57" s="4"/>
      <c r="E57" s="4"/>
      <c r="F57" s="4"/>
    </row>
    <row r="58" spans="1:6" ht="12.75">
      <c r="A58" t="s">
        <v>112</v>
      </c>
      <c r="B58" s="4"/>
      <c r="C58" s="4"/>
      <c r="D58" s="4"/>
      <c r="E58" s="4"/>
      <c r="F58" s="4"/>
    </row>
    <row r="59" spans="1:6" ht="12.75">
      <c r="A59" t="s">
        <v>111</v>
      </c>
      <c r="B59" s="4"/>
      <c r="C59" s="4"/>
      <c r="D59" s="4"/>
      <c r="E59" s="4"/>
      <c r="F59" s="4"/>
    </row>
    <row r="60" spans="4:6" ht="12.75">
      <c r="D60" s="18"/>
      <c r="F60" s="18"/>
    </row>
    <row r="61" spans="2:6" ht="12.75">
      <c r="B61" s="51" t="s">
        <v>76</v>
      </c>
      <c r="C61" s="42" t="s">
        <v>74</v>
      </c>
      <c r="F61" s="15"/>
    </row>
    <row r="62" spans="1:6" ht="12.75">
      <c r="A62" s="39" t="s">
        <v>132</v>
      </c>
      <c r="F62" s="15"/>
    </row>
    <row r="63" spans="1:6" ht="12.75">
      <c r="A63" s="41" t="s">
        <v>149</v>
      </c>
      <c r="F63" s="15"/>
    </row>
    <row r="64" spans="1:6" ht="12.75">
      <c r="A64" s="39" t="s">
        <v>74</v>
      </c>
      <c r="F64" s="15"/>
    </row>
    <row r="65" ht="12.75">
      <c r="F65" s="15"/>
    </row>
    <row r="66" ht="12.75">
      <c r="F66" s="15"/>
    </row>
  </sheetData>
  <printOptions/>
  <pageMargins left="1" right="0.5" top="0.75" bottom="0.25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workbookViewId="0" topLeftCell="A27">
      <selection activeCell="A47" sqref="A47"/>
    </sheetView>
  </sheetViews>
  <sheetFormatPr defaultColWidth="9.140625" defaultRowHeight="12.75"/>
  <cols>
    <col min="1" max="1" width="48.28125" style="0" customWidth="1"/>
    <col min="2" max="2" width="11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83</v>
      </c>
    </row>
    <row r="5" ht="15.75">
      <c r="A5" s="11" t="s">
        <v>154</v>
      </c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4:12" ht="15" customHeight="1">
      <c r="D8" s="54" t="s">
        <v>40</v>
      </c>
      <c r="E8" s="54"/>
      <c r="F8" s="54"/>
      <c r="G8" s="54"/>
      <c r="H8" s="54"/>
      <c r="I8" s="21"/>
      <c r="J8" s="22" t="s">
        <v>41</v>
      </c>
      <c r="L8" s="1"/>
    </row>
    <row r="9" spans="2:12" ht="25.5">
      <c r="B9" s="23" t="s">
        <v>39</v>
      </c>
      <c r="C9" s="23"/>
      <c r="D9" s="23" t="s">
        <v>43</v>
      </c>
      <c r="E9" s="23"/>
      <c r="F9" s="23" t="s">
        <v>94</v>
      </c>
      <c r="G9" s="23"/>
      <c r="H9" s="23" t="s">
        <v>44</v>
      </c>
      <c r="I9" s="23"/>
      <c r="J9" s="23" t="s">
        <v>45</v>
      </c>
      <c r="K9" s="24"/>
      <c r="L9" s="13" t="s">
        <v>42</v>
      </c>
    </row>
    <row r="10" spans="2:12" ht="12.75">
      <c r="B10" s="13" t="s">
        <v>4</v>
      </c>
      <c r="C10" s="13"/>
      <c r="D10" s="13" t="s">
        <v>4</v>
      </c>
      <c r="E10" s="13"/>
      <c r="F10" s="13" t="s">
        <v>4</v>
      </c>
      <c r="G10" s="13"/>
      <c r="H10" s="13" t="s">
        <v>4</v>
      </c>
      <c r="I10" s="13"/>
      <c r="J10" s="13" t="s">
        <v>4</v>
      </c>
      <c r="L10" s="13" t="s">
        <v>4</v>
      </c>
    </row>
    <row r="11" spans="1:12" ht="12.75" customHeight="1">
      <c r="A11" t="s">
        <v>107</v>
      </c>
      <c r="B11" s="15" t="s">
        <v>74</v>
      </c>
      <c r="D11" s="15" t="s">
        <v>74</v>
      </c>
      <c r="F11" s="48" t="s">
        <v>74</v>
      </c>
      <c r="H11" s="15" t="s">
        <v>74</v>
      </c>
      <c r="J11" s="15" t="s">
        <v>74</v>
      </c>
      <c r="L11" s="49" t="s">
        <v>74</v>
      </c>
    </row>
    <row r="12" spans="2:12" ht="12.75" customHeight="1">
      <c r="B12" s="15"/>
      <c r="D12" s="15"/>
      <c r="F12" s="48"/>
      <c r="H12" s="15"/>
      <c r="J12" s="15"/>
      <c r="L12" s="49"/>
    </row>
    <row r="13" spans="1:12" ht="12.75" customHeight="1">
      <c r="A13" s="36" t="s">
        <v>134</v>
      </c>
      <c r="B13" s="4">
        <v>431404</v>
      </c>
      <c r="C13" s="4"/>
      <c r="D13" s="4">
        <v>41336</v>
      </c>
      <c r="E13" s="4"/>
      <c r="F13" s="4">
        <v>25287</v>
      </c>
      <c r="G13" s="4"/>
      <c r="H13" s="4">
        <v>8000</v>
      </c>
      <c r="I13" s="4"/>
      <c r="J13" s="4">
        <v>294511</v>
      </c>
      <c r="K13" s="4"/>
      <c r="L13" s="35">
        <f>SUM(B13:J13)</f>
        <v>800538</v>
      </c>
    </row>
    <row r="14" spans="2:12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 customHeight="1">
      <c r="A15" s="36" t="s">
        <v>136</v>
      </c>
      <c r="B15" s="7">
        <v>0</v>
      </c>
      <c r="C15" s="4"/>
      <c r="D15" s="7">
        <v>0</v>
      </c>
      <c r="E15" s="4"/>
      <c r="F15" s="7">
        <v>0</v>
      </c>
      <c r="G15" s="4"/>
      <c r="H15" s="7">
        <v>0</v>
      </c>
      <c r="I15" s="4"/>
      <c r="J15" s="7">
        <v>-8947</v>
      </c>
      <c r="K15" s="4"/>
      <c r="L15" s="7">
        <f>SUM(B15:J15)</f>
        <v>-8947</v>
      </c>
    </row>
    <row r="16" spans="1:12" ht="19.5" customHeight="1">
      <c r="A16" s="36" t="s">
        <v>135</v>
      </c>
      <c r="B16" s="4">
        <f>SUM(B13:B15)</f>
        <v>431404</v>
      </c>
      <c r="C16" s="4"/>
      <c r="D16" s="4">
        <f>SUM(D13:D15)</f>
        <v>41336</v>
      </c>
      <c r="E16" s="4"/>
      <c r="F16" s="4">
        <f>SUM(F13:F15)</f>
        <v>25287</v>
      </c>
      <c r="G16" s="4"/>
      <c r="H16" s="4">
        <f>SUM(H13:H15)</f>
        <v>8000</v>
      </c>
      <c r="I16" s="4"/>
      <c r="J16" s="4">
        <f>SUM(J13:J15)</f>
        <v>285564</v>
      </c>
      <c r="K16" s="4"/>
      <c r="L16" s="4">
        <f>SUM(L13:L15)</f>
        <v>791591</v>
      </c>
    </row>
    <row r="17" spans="2:12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>
      <c r="A18" t="s">
        <v>155</v>
      </c>
      <c r="B18" s="4">
        <v>0</v>
      </c>
      <c r="C18" s="4"/>
      <c r="D18" s="4">
        <v>0</v>
      </c>
      <c r="E18" s="4"/>
      <c r="F18" s="4">
        <v>0</v>
      </c>
      <c r="G18" s="4"/>
      <c r="H18" s="4">
        <v>0</v>
      </c>
      <c r="I18" s="4"/>
      <c r="J18" s="4">
        <f>Income!E36</f>
        <v>-47519</v>
      </c>
      <c r="K18" s="4"/>
      <c r="L18" s="4">
        <f>SUM(B18:J18)</f>
        <v>-47519</v>
      </c>
    </row>
    <row r="19" spans="2:12" ht="12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15"/>
    </row>
    <row r="20" spans="1:12" ht="12.75" customHeight="1">
      <c r="A20" t="s">
        <v>113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15"/>
    </row>
    <row r="21" spans="1:12" ht="12.75" customHeight="1">
      <c r="A21" t="s">
        <v>124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/>
      <c r="H21" s="4">
        <v>0</v>
      </c>
      <c r="I21" s="4"/>
      <c r="J21" s="4">
        <v>-6212</v>
      </c>
      <c r="K21" s="4"/>
      <c r="L21" s="4">
        <f>SUM(B21:J21)</f>
        <v>-6212</v>
      </c>
    </row>
    <row r="22" spans="1:12" ht="19.5" customHeight="1" thickBot="1">
      <c r="A22" s="1" t="s">
        <v>137</v>
      </c>
      <c r="B22" s="44">
        <f>SUM(B16:B21)</f>
        <v>431404</v>
      </c>
      <c r="C22" s="1"/>
      <c r="D22" s="44">
        <f>SUM(D16:D21)</f>
        <v>41336</v>
      </c>
      <c r="E22" s="1"/>
      <c r="F22" s="44">
        <f>SUM(F16:F21)</f>
        <v>25287</v>
      </c>
      <c r="G22" s="1"/>
      <c r="H22" s="44">
        <f>SUM(H16:H21)</f>
        <v>8000</v>
      </c>
      <c r="I22" s="1"/>
      <c r="J22" s="44">
        <f>SUM(J16:J21)</f>
        <v>231833</v>
      </c>
      <c r="K22" s="1"/>
      <c r="L22" s="44">
        <f>SUM(L16:L21)</f>
        <v>737860</v>
      </c>
    </row>
    <row r="23" spans="2:12" ht="15" customHeight="1">
      <c r="B23" s="18"/>
      <c r="D23" s="18"/>
      <c r="F23" s="18"/>
      <c r="H23" s="18"/>
      <c r="J23" s="18"/>
      <c r="L23" s="18"/>
    </row>
    <row r="24" ht="19.5" customHeight="1">
      <c r="A24" t="s">
        <v>92</v>
      </c>
    </row>
    <row r="25" spans="1:12" ht="12.75" customHeight="1">
      <c r="A25" s="36" t="s">
        <v>88</v>
      </c>
      <c r="B25" s="15">
        <v>431404</v>
      </c>
      <c r="D25" s="15">
        <v>42012</v>
      </c>
      <c r="F25" s="4">
        <v>25287</v>
      </c>
      <c r="H25" s="15">
        <v>8000</v>
      </c>
      <c r="J25" s="15">
        <v>296694</v>
      </c>
      <c r="L25" s="15">
        <f>SUM(B25:J25)</f>
        <v>803397</v>
      </c>
    </row>
    <row r="26" spans="1:12" ht="12.75" customHeight="1">
      <c r="A26" s="36"/>
      <c r="B26" s="15"/>
      <c r="D26" s="15"/>
      <c r="F26" s="38"/>
      <c r="H26" s="15"/>
      <c r="J26" s="15"/>
      <c r="L26" s="15"/>
    </row>
    <row r="27" spans="1:12" ht="12.75" customHeight="1">
      <c r="A27" s="36" t="s">
        <v>117</v>
      </c>
      <c r="B27" s="17">
        <v>0</v>
      </c>
      <c r="D27" s="17">
        <v>0</v>
      </c>
      <c r="F27" s="43">
        <v>0</v>
      </c>
      <c r="H27" s="17">
        <v>0</v>
      </c>
      <c r="J27" s="7">
        <v>-29469</v>
      </c>
      <c r="L27" s="7">
        <f>SUM(B27:J27)</f>
        <v>-29469</v>
      </c>
    </row>
    <row r="28" spans="1:12" ht="19.5" customHeight="1">
      <c r="A28" s="36" t="s">
        <v>89</v>
      </c>
      <c r="B28" s="15">
        <f>SUM(B25:B27)</f>
        <v>431404</v>
      </c>
      <c r="D28" s="15">
        <f>SUM(D25:D27)</f>
        <v>42012</v>
      </c>
      <c r="F28" s="15">
        <f>SUM(F25:F27)</f>
        <v>25287</v>
      </c>
      <c r="H28" s="15">
        <f>SUM(H25:H27)</f>
        <v>8000</v>
      </c>
      <c r="J28" s="15">
        <f>SUM(J25:J27)</f>
        <v>267225</v>
      </c>
      <c r="L28" s="15">
        <f>SUM(L25:L27)</f>
        <v>773928</v>
      </c>
    </row>
    <row r="29" spans="1:12" ht="12.75" customHeight="1">
      <c r="A29" t="s">
        <v>74</v>
      </c>
      <c r="B29" s="15"/>
      <c r="D29" s="15"/>
      <c r="F29" s="38"/>
      <c r="H29" s="15"/>
      <c r="J29" s="15"/>
      <c r="L29" s="15"/>
    </row>
    <row r="30" spans="1:12" ht="12.75" customHeight="1">
      <c r="A30" t="s">
        <v>156</v>
      </c>
      <c r="B30" s="15">
        <v>0</v>
      </c>
      <c r="D30" s="15">
        <v>0</v>
      </c>
      <c r="F30" s="38">
        <v>0</v>
      </c>
      <c r="H30" s="15">
        <v>0</v>
      </c>
      <c r="J30" s="4">
        <f>Income!F36</f>
        <v>23875</v>
      </c>
      <c r="L30" s="4">
        <f>SUM(B30:J30)</f>
        <v>23875</v>
      </c>
    </row>
    <row r="31" spans="2:12" ht="12.75" customHeight="1">
      <c r="B31" s="15"/>
      <c r="D31" s="15"/>
      <c r="F31" s="38"/>
      <c r="H31" s="15"/>
      <c r="J31" s="4"/>
      <c r="L31" s="4"/>
    </row>
    <row r="32" spans="1:12" ht="12.75" customHeight="1">
      <c r="A32" t="s">
        <v>113</v>
      </c>
      <c r="B32" s="15"/>
      <c r="D32" s="15"/>
      <c r="F32" s="38"/>
      <c r="H32" s="15"/>
      <c r="J32" s="4"/>
      <c r="L32" s="4"/>
    </row>
    <row r="33" spans="1:12" ht="12.75" customHeight="1">
      <c r="A33" t="s">
        <v>114</v>
      </c>
      <c r="B33" s="15">
        <v>0</v>
      </c>
      <c r="D33" s="15">
        <v>0</v>
      </c>
      <c r="F33" s="38">
        <v>0</v>
      </c>
      <c r="H33" s="15">
        <v>0</v>
      </c>
      <c r="J33" s="4">
        <v>-6212</v>
      </c>
      <c r="L33" s="4">
        <f>SUM(B33:J33)</f>
        <v>-6212</v>
      </c>
    </row>
    <row r="34" spans="2:12" ht="12.75" customHeight="1">
      <c r="B34" s="15"/>
      <c r="D34" s="15"/>
      <c r="F34" s="38"/>
      <c r="H34" s="15"/>
      <c r="J34" s="4"/>
      <c r="L34" s="4"/>
    </row>
    <row r="35" spans="1:12" ht="12.75" customHeight="1">
      <c r="A35" t="s">
        <v>138</v>
      </c>
      <c r="B35" s="15"/>
      <c r="D35" s="15"/>
      <c r="F35" s="38"/>
      <c r="H35" s="15"/>
      <c r="J35" s="4"/>
      <c r="L35" s="4"/>
    </row>
    <row r="36" spans="1:12" ht="12.75" customHeight="1">
      <c r="A36" t="s">
        <v>139</v>
      </c>
      <c r="B36" s="4">
        <v>0</v>
      </c>
      <c r="C36" s="4"/>
      <c r="D36" s="4">
        <v>-274</v>
      </c>
      <c r="E36" s="4"/>
      <c r="F36" s="4">
        <v>0</v>
      </c>
      <c r="G36" s="4"/>
      <c r="H36" s="4">
        <v>0</v>
      </c>
      <c r="I36" s="4"/>
      <c r="J36" s="4">
        <v>274</v>
      </c>
      <c r="K36" s="4"/>
      <c r="L36" s="4">
        <f>SUM(B36:J36)</f>
        <v>0</v>
      </c>
    </row>
    <row r="37" spans="2:12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 customHeight="1">
      <c r="A38" t="s">
        <v>140</v>
      </c>
      <c r="B38" s="4">
        <v>0</v>
      </c>
      <c r="C38" s="4"/>
      <c r="D38" s="4">
        <v>-402</v>
      </c>
      <c r="E38" s="4"/>
      <c r="F38" s="4">
        <v>0</v>
      </c>
      <c r="G38" s="4"/>
      <c r="H38" s="4">
        <v>0</v>
      </c>
      <c r="I38" s="4"/>
      <c r="J38" s="4">
        <v>402</v>
      </c>
      <c r="K38" s="4"/>
      <c r="L38" s="4">
        <f>SUM(B38:J38)</f>
        <v>0</v>
      </c>
    </row>
    <row r="39" spans="1:12" ht="19.5" customHeight="1" thickBot="1">
      <c r="A39" t="s">
        <v>141</v>
      </c>
      <c r="B39" s="45">
        <f>SUM(B28:B38)</f>
        <v>431404</v>
      </c>
      <c r="C39" s="14"/>
      <c r="D39" s="45">
        <f>SUM(D28:D38)</f>
        <v>41336</v>
      </c>
      <c r="E39" s="14"/>
      <c r="F39" s="45">
        <f>SUM(F28:F38)</f>
        <v>25287</v>
      </c>
      <c r="G39" s="14"/>
      <c r="H39" s="45">
        <f>SUM(H28:H38)</f>
        <v>8000</v>
      </c>
      <c r="I39" s="14"/>
      <c r="J39" s="45">
        <f>SUM(J28:J38)</f>
        <v>285564</v>
      </c>
      <c r="K39" s="14"/>
      <c r="L39" s="45">
        <f>SUM(L28:L38)</f>
        <v>791591</v>
      </c>
    </row>
    <row r="40" spans="1:12" ht="13.5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2" ht="12.75">
      <c r="A42" t="s">
        <v>118</v>
      </c>
    </row>
    <row r="43" ht="12.75">
      <c r="A43" s="36" t="s">
        <v>119</v>
      </c>
    </row>
    <row r="44" ht="12.75">
      <c r="A44" t="s">
        <v>74</v>
      </c>
    </row>
    <row r="45" ht="12.75">
      <c r="D45" s="53" t="s">
        <v>122</v>
      </c>
    </row>
    <row r="46" ht="12.75">
      <c r="A46" s="39" t="s">
        <v>132</v>
      </c>
    </row>
    <row r="47" ht="12.75">
      <c r="A47" s="41" t="s">
        <v>149</v>
      </c>
    </row>
    <row r="48" ht="12.75">
      <c r="A48" s="39" t="s">
        <v>74</v>
      </c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</sheetData>
  <mergeCells count="1">
    <mergeCell ref="D8:H8"/>
  </mergeCells>
  <printOptions/>
  <pageMargins left="1" right="0.25" top="0.5" bottom="0.25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5">
      <selection activeCell="D44" sqref="D44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84</v>
      </c>
      <c r="D4" t="s">
        <v>74</v>
      </c>
    </row>
    <row r="5" ht="15" customHeight="1">
      <c r="A5" s="11" t="s">
        <v>154</v>
      </c>
    </row>
    <row r="6" spans="1:6" ht="12.75" customHeight="1">
      <c r="A6" s="11"/>
      <c r="F6" s="13" t="s">
        <v>74</v>
      </c>
    </row>
    <row r="7" spans="4:6" ht="12.75">
      <c r="D7" s="50" t="s">
        <v>142</v>
      </c>
      <c r="F7" s="50" t="s">
        <v>143</v>
      </c>
    </row>
    <row r="8" spans="3:6" ht="12.75">
      <c r="C8" s="21" t="s">
        <v>74</v>
      </c>
      <c r="D8" s="13" t="s">
        <v>4</v>
      </c>
      <c r="F8" s="13" t="s">
        <v>4</v>
      </c>
    </row>
    <row r="9" ht="15.75">
      <c r="A9" s="11" t="s">
        <v>46</v>
      </c>
    </row>
    <row r="10" spans="1:6" ht="12.75">
      <c r="A10" t="s">
        <v>157</v>
      </c>
      <c r="D10" s="25">
        <v>-47519</v>
      </c>
      <c r="F10" s="4">
        <f>Income!F36</f>
        <v>23875</v>
      </c>
    </row>
    <row r="11" ht="12.75" customHeight="1">
      <c r="F11" s="4"/>
    </row>
    <row r="12" spans="1:6" ht="12.75">
      <c r="A12" t="s">
        <v>86</v>
      </c>
      <c r="D12" s="26">
        <v>-69245</v>
      </c>
      <c r="F12" s="4">
        <v>-23653</v>
      </c>
    </row>
    <row r="13" spans="1:6" ht="12.75">
      <c r="A13" t="s">
        <v>87</v>
      </c>
      <c r="D13" s="32">
        <v>27939</v>
      </c>
      <c r="F13" s="7">
        <v>1350</v>
      </c>
    </row>
    <row r="14" spans="1:6" ht="15" customHeight="1">
      <c r="A14" t="s">
        <v>120</v>
      </c>
      <c r="D14" s="26">
        <f>SUM(D10:D13)</f>
        <v>-88825</v>
      </c>
      <c r="F14" s="26">
        <f>SUM(F10:F13)</f>
        <v>1572</v>
      </c>
    </row>
    <row r="15" ht="12.75">
      <c r="F15" s="4"/>
    </row>
    <row r="16" spans="1:6" ht="12.75">
      <c r="A16" t="s">
        <v>47</v>
      </c>
      <c r="F16" s="4"/>
    </row>
    <row r="17" spans="1:6" ht="12.75">
      <c r="A17" t="s">
        <v>48</v>
      </c>
      <c r="D17" s="25">
        <f>100596</f>
        <v>100596</v>
      </c>
      <c r="F17" s="4">
        <v>21415</v>
      </c>
    </row>
    <row r="18" spans="1:6" ht="12.75">
      <c r="A18" t="s">
        <v>49</v>
      </c>
      <c r="D18" s="32">
        <f>-25962-1</f>
        <v>-25963</v>
      </c>
      <c r="F18" s="7">
        <v>-64229</v>
      </c>
    </row>
    <row r="19" spans="1:6" ht="15" customHeight="1">
      <c r="A19" t="s">
        <v>95</v>
      </c>
      <c r="D19" s="26">
        <f>SUM(D14:D18)</f>
        <v>-14192</v>
      </c>
      <c r="F19" s="26">
        <f>SUM(F14:F18)</f>
        <v>-41242</v>
      </c>
    </row>
    <row r="20" spans="4:6" ht="12.75">
      <c r="D20" s="26"/>
      <c r="F20" s="4"/>
    </row>
    <row r="21" spans="1:6" ht="12.75">
      <c r="A21" t="s">
        <v>50</v>
      </c>
      <c r="D21" s="26">
        <v>-10053</v>
      </c>
      <c r="F21" s="4">
        <v>-32808</v>
      </c>
    </row>
    <row r="22" spans="1:6" ht="12.75" hidden="1">
      <c r="A22" t="s">
        <v>51</v>
      </c>
      <c r="D22" s="26">
        <v>0</v>
      </c>
      <c r="F22" s="26">
        <v>0</v>
      </c>
    </row>
    <row r="23" spans="1:6" ht="12.75" hidden="1">
      <c r="A23" t="s">
        <v>52</v>
      </c>
      <c r="D23" s="26">
        <v>0</v>
      </c>
      <c r="F23" s="26">
        <v>0</v>
      </c>
    </row>
    <row r="24" spans="1:6" ht="12.75">
      <c r="A24" t="s">
        <v>151</v>
      </c>
      <c r="D24" s="4">
        <v>0</v>
      </c>
      <c r="F24" s="26">
        <v>30</v>
      </c>
    </row>
    <row r="25" spans="1:6" ht="12.75">
      <c r="A25" t="s">
        <v>52</v>
      </c>
      <c r="D25" s="26">
        <v>-341</v>
      </c>
      <c r="F25" s="26">
        <v>-125</v>
      </c>
    </row>
    <row r="26" spans="1:6" ht="15" customHeight="1">
      <c r="A26" s="33" t="s">
        <v>53</v>
      </c>
      <c r="B26" s="2"/>
      <c r="C26" s="2"/>
      <c r="D26" s="27">
        <f>SUM(D19:D25)</f>
        <v>-24586</v>
      </c>
      <c r="F26" s="27">
        <f>SUM(F19:F25)</f>
        <v>-74145</v>
      </c>
    </row>
    <row r="27" ht="12.75">
      <c r="F27" s="4"/>
    </row>
    <row r="28" spans="1:6" ht="15.75">
      <c r="A28" s="11" t="s">
        <v>54</v>
      </c>
      <c r="F28" s="4"/>
    </row>
    <row r="29" spans="1:6" ht="12.75">
      <c r="A29" t="s">
        <v>55</v>
      </c>
      <c r="D29" s="26">
        <v>17909</v>
      </c>
      <c r="F29" s="4">
        <v>6114</v>
      </c>
    </row>
    <row r="30" spans="1:6" ht="12.75">
      <c r="A30" t="s">
        <v>56</v>
      </c>
      <c r="D30" s="26">
        <v>600</v>
      </c>
      <c r="E30" t="s">
        <v>74</v>
      </c>
      <c r="F30" s="4">
        <v>1297</v>
      </c>
    </row>
    <row r="31" spans="1:6" ht="12.75">
      <c r="A31" t="s">
        <v>105</v>
      </c>
      <c r="D31" s="26">
        <v>-8066</v>
      </c>
      <c r="F31" s="4">
        <v>-3936</v>
      </c>
    </row>
    <row r="32" spans="1:6" ht="12.75" hidden="1">
      <c r="A32" t="s">
        <v>57</v>
      </c>
      <c r="D32" s="26">
        <v>0</v>
      </c>
      <c r="F32" s="26">
        <v>0</v>
      </c>
    </row>
    <row r="33" spans="1:6" ht="12.75" hidden="1">
      <c r="A33" t="s">
        <v>21</v>
      </c>
      <c r="D33" s="26">
        <v>0</v>
      </c>
      <c r="F33" s="26">
        <v>0</v>
      </c>
    </row>
    <row r="34" spans="1:6" ht="12.75">
      <c r="A34" t="s">
        <v>121</v>
      </c>
      <c r="D34" s="26">
        <v>561</v>
      </c>
      <c r="F34" s="26">
        <v>2311</v>
      </c>
    </row>
    <row r="35" spans="1:6" ht="12.75">
      <c r="A35" t="s">
        <v>57</v>
      </c>
      <c r="D35" s="4">
        <v>-11000</v>
      </c>
      <c r="F35" s="26">
        <v>-35500</v>
      </c>
    </row>
    <row r="36" spans="1:6" ht="12.75">
      <c r="A36" t="s">
        <v>126</v>
      </c>
      <c r="D36" s="4">
        <v>-1409</v>
      </c>
      <c r="F36" s="38">
        <v>0</v>
      </c>
    </row>
    <row r="37" spans="1:6" ht="12.75">
      <c r="A37" t="s">
        <v>58</v>
      </c>
      <c r="D37" s="26">
        <v>9000</v>
      </c>
      <c r="F37" s="4">
        <v>34000</v>
      </c>
    </row>
    <row r="38" spans="1:6" ht="12.75">
      <c r="A38" t="s">
        <v>152</v>
      </c>
      <c r="C38" s="52" t="s">
        <v>74</v>
      </c>
      <c r="D38" s="26">
        <v>618</v>
      </c>
      <c r="E38" t="s">
        <v>74</v>
      </c>
      <c r="F38" s="4">
        <v>-1</v>
      </c>
    </row>
    <row r="39" spans="1:6" ht="12.75">
      <c r="A39" t="s">
        <v>127</v>
      </c>
      <c r="C39" s="52"/>
      <c r="D39" s="26">
        <v>4900</v>
      </c>
      <c r="F39" s="4">
        <v>48000</v>
      </c>
    </row>
    <row r="40" spans="1:6" ht="12.75">
      <c r="A40" t="s">
        <v>59</v>
      </c>
      <c r="D40" s="38">
        <v>0</v>
      </c>
      <c r="F40" s="4">
        <v>5590</v>
      </c>
    </row>
    <row r="41" spans="1:6" ht="15" customHeight="1">
      <c r="A41" s="33" t="s">
        <v>60</v>
      </c>
      <c r="B41" s="2"/>
      <c r="C41" s="2"/>
      <c r="D41" s="27">
        <f>SUM(D29:D40)</f>
        <v>13113</v>
      </c>
      <c r="F41" s="27">
        <f>SUM(F29:F40)</f>
        <v>57875</v>
      </c>
    </row>
    <row r="42" ht="12.75">
      <c r="F42" s="4"/>
    </row>
    <row r="43" spans="1:6" ht="15.75">
      <c r="A43" s="11" t="s">
        <v>61</v>
      </c>
      <c r="F43" s="4"/>
    </row>
    <row r="44" spans="1:6" ht="12.75">
      <c r="A44" t="s">
        <v>128</v>
      </c>
      <c r="D44" s="4">
        <v>-6212</v>
      </c>
      <c r="F44" s="4">
        <v>-6212</v>
      </c>
    </row>
    <row r="45" spans="1:6" ht="12.75">
      <c r="A45" t="s">
        <v>62</v>
      </c>
      <c r="D45" s="26">
        <v>-37539</v>
      </c>
      <c r="F45" s="4">
        <v>-30514</v>
      </c>
    </row>
    <row r="46" spans="1:6" ht="12.75">
      <c r="A46" t="s">
        <v>64</v>
      </c>
      <c r="D46" s="26">
        <v>-111557</v>
      </c>
      <c r="F46" s="4">
        <v>-46692</v>
      </c>
    </row>
    <row r="47" spans="1:6" ht="12.75">
      <c r="A47" t="s">
        <v>63</v>
      </c>
      <c r="D47" s="4">
        <v>183500</v>
      </c>
      <c r="F47" s="26">
        <v>101917</v>
      </c>
    </row>
    <row r="48" spans="1:6" ht="12.75">
      <c r="A48" t="s">
        <v>65</v>
      </c>
      <c r="D48" s="38">
        <v>0</v>
      </c>
      <c r="F48" s="26">
        <v>5620</v>
      </c>
    </row>
    <row r="49" spans="1:6" ht="15" customHeight="1">
      <c r="A49" s="33" t="s">
        <v>66</v>
      </c>
      <c r="B49" s="2"/>
      <c r="C49" s="2"/>
      <c r="D49" s="28">
        <f>SUM(D44:D48)</f>
        <v>28192</v>
      </c>
      <c r="F49" s="28">
        <f>SUM(F44:F48)</f>
        <v>24119</v>
      </c>
    </row>
    <row r="50" ht="12.75">
      <c r="F50" s="4"/>
    </row>
    <row r="51" spans="1:6" ht="12.75">
      <c r="A51" t="s">
        <v>115</v>
      </c>
      <c r="D51" s="26">
        <f>+D26+D41+D49</f>
        <v>16719</v>
      </c>
      <c r="F51" s="26">
        <f>+F26+F41+F49</f>
        <v>7849</v>
      </c>
    </row>
    <row r="52" ht="12.75">
      <c r="F52" s="4"/>
    </row>
    <row r="53" spans="1:6" ht="12.75">
      <c r="A53" t="s">
        <v>67</v>
      </c>
      <c r="D53" s="26">
        <v>-62541</v>
      </c>
      <c r="F53" s="4">
        <v>-70390</v>
      </c>
    </row>
    <row r="54" spans="1:6" ht="15" customHeight="1" thickBot="1">
      <c r="A54" s="2" t="s">
        <v>144</v>
      </c>
      <c r="B54" s="2"/>
      <c r="C54" s="2"/>
      <c r="D54" s="31">
        <f>SUM(D51:D53)</f>
        <v>-45822</v>
      </c>
      <c r="F54" s="31">
        <f>SUM(F51:F53)</f>
        <v>-62541</v>
      </c>
    </row>
    <row r="55" ht="13.5" thickTop="1">
      <c r="F55" s="4"/>
    </row>
    <row r="56" spans="1:6" ht="12.75">
      <c r="A56" t="s">
        <v>68</v>
      </c>
      <c r="F56" s="4"/>
    </row>
    <row r="57" spans="4:6" ht="12.75">
      <c r="D57" s="29" t="s">
        <v>69</v>
      </c>
      <c r="F57" s="29" t="s">
        <v>69</v>
      </c>
    </row>
    <row r="58" spans="4:6" ht="12.75">
      <c r="D58" s="30" t="s">
        <v>142</v>
      </c>
      <c r="F58" s="30" t="s">
        <v>143</v>
      </c>
    </row>
    <row r="59" spans="1:6" ht="15" customHeight="1">
      <c r="A59" t="s">
        <v>70</v>
      </c>
      <c r="D59" s="26">
        <v>23193</v>
      </c>
      <c r="F59" s="4">
        <v>13818</v>
      </c>
    </row>
    <row r="60" spans="1:6" ht="12.75">
      <c r="A60" t="s">
        <v>71</v>
      </c>
      <c r="D60" s="26">
        <v>2502</v>
      </c>
      <c r="F60" s="4">
        <v>12762</v>
      </c>
    </row>
    <row r="61" spans="1:6" ht="12.75">
      <c r="A61" t="s">
        <v>72</v>
      </c>
      <c r="D61" s="26">
        <v>5029</v>
      </c>
      <c r="F61" s="4">
        <v>5029</v>
      </c>
    </row>
    <row r="62" spans="1:6" ht="12.75">
      <c r="A62" t="s">
        <v>96</v>
      </c>
      <c r="D62" s="26">
        <v>147</v>
      </c>
      <c r="F62" s="4">
        <v>147</v>
      </c>
    </row>
    <row r="63" spans="1:6" ht="12.75">
      <c r="A63" t="s">
        <v>73</v>
      </c>
      <c r="D63" s="26">
        <v>-76693</v>
      </c>
      <c r="F63" s="4">
        <v>-94297</v>
      </c>
    </row>
    <row r="64" spans="4:7" ht="15" customHeight="1" thickBot="1">
      <c r="D64" s="31">
        <f>SUM(D59:D63)</f>
        <v>-45822</v>
      </c>
      <c r="F64" s="31">
        <f>SUM(F59:F63)</f>
        <v>-62541</v>
      </c>
      <c r="G64" s="26">
        <f>F54-F64</f>
        <v>0</v>
      </c>
    </row>
    <row r="65" spans="4:6" ht="13.5" thickTop="1">
      <c r="D65" s="38"/>
      <c r="F65" s="38"/>
    </row>
    <row r="66" ht="12.75">
      <c r="A66" t="s">
        <v>123</v>
      </c>
    </row>
    <row r="67" ht="12.75">
      <c r="A67" t="s">
        <v>112</v>
      </c>
    </row>
    <row r="68" ht="12.75">
      <c r="A68" t="s">
        <v>111</v>
      </c>
    </row>
    <row r="70" spans="1:3" ht="12.75">
      <c r="A70" s="39" t="s">
        <v>74</v>
      </c>
      <c r="B70" s="36" t="s">
        <v>78</v>
      </c>
      <c r="C70" s="36"/>
    </row>
    <row r="71" ht="12.75">
      <c r="A71" s="39" t="s">
        <v>132</v>
      </c>
    </row>
    <row r="72" ht="12.75">
      <c r="A72" s="41" t="s">
        <v>149</v>
      </c>
    </row>
  </sheetData>
  <printOptions/>
  <pageMargins left="1" right="0.5" top="0.5" bottom="0.25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2006-02-26T09:44:14Z</cp:lastPrinted>
  <dcterms:created xsi:type="dcterms:W3CDTF">2003-08-15T04:16:24Z</dcterms:created>
  <dcterms:modified xsi:type="dcterms:W3CDTF">2005-02-24T06:14:43Z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